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6725" windowHeight="9420" activeTab="0"/>
  </bookViews>
  <sheets>
    <sheet name="Yara N-sensor" sheetId="1" r:id="rId1"/>
    <sheet name="Yara N-sensor ALS" sheetId="2" r:id="rId2"/>
  </sheets>
  <definedNames>
    <definedName name="_xlnm.Print_Area" localSheetId="0">'Yara N-sensor'!$B$1:$Q$35</definedName>
    <definedName name="_xlnm.Print_Area" localSheetId="1">'Yara N-sensor ALS'!$B$1:$Q$36</definedName>
    <definedName name="TypeOfCropGroups" localSheetId="1">#REF!</definedName>
    <definedName name="TypeOfCropGroups">#REF!</definedName>
  </definedNames>
  <calcPr fullCalcOnLoad="1"/>
</workbook>
</file>

<file path=xl/comments1.xml><?xml version="1.0" encoding="utf-8"?>
<comments xmlns="http://schemas.openxmlformats.org/spreadsheetml/2006/main">
  <authors>
    <author>Odknni</author>
  </authors>
  <commentList>
    <comment ref="J22" authorId="0">
      <text>
        <r>
          <rPr>
            <sz val="8"/>
            <rFont val="Tahoma"/>
            <family val="2"/>
          </rPr>
          <t>Oppdatering och supportavgift er obligatorisk hvert år for at systemet skal fungere. 
Avgiften er 5000 kroner per år.</t>
        </r>
      </text>
    </comment>
    <comment ref="J12" authorId="0">
      <text>
        <r>
          <rPr>
            <sz val="8"/>
            <rFont val="Tahoma"/>
            <family val="2"/>
          </rPr>
          <t>Nitrogenkartet viser kulturens N-opptak.
Biomassekartet gir et godt bilde av feltvariasjonen og gir en god indikasjon på avlingsnivået.
Biomassekartet kan brukes som styrefil under soppbekjempelse og stråforkortning.</t>
        </r>
      </text>
    </comment>
    <comment ref="J11" authorId="0">
      <text>
        <r>
          <rPr>
            <sz val="8"/>
            <rFont val="Tahoma"/>
            <family val="2"/>
          </rPr>
          <t>Treskekapasiteten økte med 12-20%  i 3 tyske forsøk 2001-2002. Treskekostnad anslås til 100 kr/daa, 15 % økning av treskekapasitet =15 kr/daa</t>
        </r>
      </text>
    </comment>
    <comment ref="J9" authorId="0">
      <text>
        <r>
          <rPr>
            <sz val="8"/>
            <rFont val="Tahoma"/>
            <family val="2"/>
          </rPr>
          <t xml:space="preserve">Redusert risiko for legde 
Unngår legde hvert 5’e år på 30 % av feltet = 25 kr/daa. Avlingsreduksjon: 10 % =  60 kg/daa hvert 5`år
</t>
        </r>
      </text>
    </comment>
  </commentList>
</comments>
</file>

<file path=xl/comments2.xml><?xml version="1.0" encoding="utf-8"?>
<comments xmlns="http://schemas.openxmlformats.org/spreadsheetml/2006/main">
  <authors>
    <author>Odknni</author>
  </authors>
  <commentList>
    <comment ref="J9" authorId="0">
      <text>
        <r>
          <rPr>
            <sz val="8"/>
            <rFont val="Tahoma"/>
            <family val="2"/>
          </rPr>
          <t xml:space="preserve">Redusert risiko for legde 
Unngår legde hvert 5’e år på 30 % av feltet = 25 kr/daa. Avlingsreduksjon: 10 % =  60 kg/daa hvert 5`år
</t>
        </r>
      </text>
    </comment>
    <comment ref="J11" authorId="0">
      <text>
        <r>
          <rPr>
            <sz val="8"/>
            <rFont val="Tahoma"/>
            <family val="2"/>
          </rPr>
          <t>Treskekapasiteten økte med 12-20%  i 3 tyske forsøk 2001-2002. Treskekostnad anslås til 100 kr/daa, 15 % økning av treskekapasitet =15 kr/daa</t>
        </r>
      </text>
    </comment>
    <comment ref="J12" authorId="0">
      <text>
        <r>
          <rPr>
            <sz val="8"/>
            <rFont val="Tahoma"/>
            <family val="2"/>
          </rPr>
          <t>Nitrogenkartet viser kulturens N-opptak.
Biomassekartet gir et godt bilde av feltvariasjonen og gir en god indikasjon på avlingsnivået.
Biomassekartet kan brukes som styrefil under soppbekjempelse og stråforkortning.</t>
        </r>
      </text>
    </comment>
    <comment ref="J22" authorId="0">
      <text>
        <r>
          <rPr>
            <sz val="8"/>
            <rFont val="Tahoma"/>
            <family val="2"/>
          </rPr>
          <t>Oppdatering och supportavgift er obligatorisk hvert år for at systemet skal fungere. 
Avgiften er 5000 kroner per år.</t>
        </r>
      </text>
    </comment>
  </commentList>
</comments>
</file>

<file path=xl/sharedStrings.xml><?xml version="1.0" encoding="utf-8"?>
<sst xmlns="http://schemas.openxmlformats.org/spreadsheetml/2006/main" count="98" uniqueCount="38">
  <si>
    <t xml:space="preserve"> år</t>
  </si>
  <si>
    <t>Kostnader</t>
  </si>
  <si>
    <t>Kapitalkostnad</t>
  </si>
  <si>
    <t>Din kalkyle</t>
  </si>
  <si>
    <t>dekar</t>
  </si>
  <si>
    <t>Inntekter</t>
  </si>
  <si>
    <t>Avlingsøkning</t>
  </si>
  <si>
    <t>kornpris</t>
  </si>
  <si>
    <t>0-15</t>
  </si>
  <si>
    <t xml:space="preserve"> kr/daa</t>
  </si>
  <si>
    <t>Mindre legde</t>
  </si>
  <si>
    <t>Jevnere kvalitet</t>
  </si>
  <si>
    <t>Økt treskekapasitet</t>
  </si>
  <si>
    <t>Øvrig</t>
  </si>
  <si>
    <t xml:space="preserve">Sum inntekter/daa </t>
  </si>
  <si>
    <t>Rentekostnad</t>
  </si>
  <si>
    <t>kr/daa</t>
  </si>
  <si>
    <t>Sum kostnader/daa</t>
  </si>
  <si>
    <t>Gevinst kr/daa</t>
  </si>
  <si>
    <t>Gevinst kr/gård</t>
  </si>
  <si>
    <t>kr/gård</t>
  </si>
  <si>
    <t>Avskrivningstid, år</t>
  </si>
  <si>
    <t>Anvendelse, antall daa</t>
  </si>
  <si>
    <t>Avlingsnivå</t>
  </si>
  <si>
    <t>Kontakt</t>
  </si>
  <si>
    <t>Tove Sundgren</t>
  </si>
  <si>
    <t>Drammensveien 131</t>
  </si>
  <si>
    <t>Yara Norge AS</t>
  </si>
  <si>
    <t>0277 Oslo</t>
  </si>
  <si>
    <t>Tlf. +47 483 54 147</t>
  </si>
  <si>
    <r>
      <t>Eksempel på kalkyle for Yara N-Sensor</t>
    </r>
    <r>
      <rPr>
        <b/>
        <sz val="14"/>
        <rFont val="Calibri"/>
        <family val="2"/>
      </rPr>
      <t>®</t>
    </r>
  </si>
  <si>
    <t>Yara N-Sensor (grå)</t>
  </si>
  <si>
    <r>
      <t>GPS-utstyr</t>
    </r>
    <r>
      <rPr>
        <sz val="8"/>
        <rFont val="Times New Roman"/>
        <family val="1"/>
      </rPr>
      <t xml:space="preserve"> (enkel USB-GPS inngår)</t>
    </r>
  </si>
  <si>
    <t>Vedlikehold</t>
  </si>
  <si>
    <t>Yara N-Sensor serviceavgift</t>
  </si>
  <si>
    <t xml:space="preserve">tove.sundgren@yara.com </t>
  </si>
  <si>
    <t>Informasjon om feltet</t>
  </si>
  <si>
    <t>Yara N-Sensor (hvit)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</si>
</sst>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Tahoma"/>
      <family val="2"/>
    </font>
    <font>
      <sz val="10"/>
      <name val="Tahom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b/>
      <sz val="14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55"/>
      </bottom>
    </border>
    <border>
      <left style="hair"/>
      <right style="hair"/>
      <top style="hair"/>
      <bottom style="hair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shrinkToFit="1"/>
      <protection hidden="1"/>
    </xf>
    <xf numFmtId="1" fontId="5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/>
      <protection hidden="1"/>
    </xf>
    <xf numFmtId="1" fontId="6" fillId="0" borderId="0" xfId="0" applyNumberFormat="1" applyFont="1" applyFill="1" applyAlignment="1" applyProtection="1">
      <alignment horizontal="right"/>
      <protection hidden="1"/>
    </xf>
    <xf numFmtId="180" fontId="6" fillId="0" borderId="0" xfId="42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 horizontal="right"/>
      <protection hidden="1"/>
    </xf>
    <xf numFmtId="3" fontId="4" fillId="0" borderId="0" xfId="0" applyNumberFormat="1" applyFont="1" applyFill="1" applyAlignment="1" applyProtection="1">
      <alignment horizontal="right"/>
      <protection hidden="1"/>
    </xf>
    <xf numFmtId="0" fontId="2" fillId="0" borderId="0" xfId="53" applyFill="1" applyAlignment="1" applyProtection="1">
      <alignment horizontal="right"/>
      <protection/>
    </xf>
    <xf numFmtId="1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/>
    </xf>
    <xf numFmtId="9" fontId="5" fillId="0" borderId="11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1" fontId="5" fillId="33" borderId="0" xfId="0" applyNumberFormat="1" applyFont="1" applyFill="1" applyAlignment="1" applyProtection="1">
      <alignment horizontal="right"/>
      <protection hidden="1"/>
    </xf>
    <xf numFmtId="1" fontId="5" fillId="33" borderId="11" xfId="0" applyNumberFormat="1" applyFont="1" applyFill="1" applyBorder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 horizontal="right"/>
      <protection/>
    </xf>
    <xf numFmtId="0" fontId="9" fillId="0" borderId="12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0" xfId="57" applyFont="1" applyFill="1" applyProtection="1">
      <alignment/>
      <protection/>
    </xf>
    <xf numFmtId="0" fontId="5" fillId="0" borderId="0" xfId="57" applyFont="1" applyFill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1" fontId="5" fillId="34" borderId="11" xfId="0" applyNumberFormat="1" applyFont="1" applyFill="1" applyBorder="1" applyAlignment="1" applyProtection="1">
      <alignment/>
      <protection/>
    </xf>
    <xf numFmtId="1" fontId="5" fillId="34" borderId="11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Alignment="1" applyProtection="1">
      <alignment horizontal="center"/>
      <protection hidden="1"/>
    </xf>
    <xf numFmtId="1" fontId="6" fillId="34" borderId="11" xfId="0" applyNumberFormat="1" applyFont="1" applyFill="1" applyBorder="1" applyAlignment="1" applyProtection="1">
      <alignment/>
      <protection hidden="1"/>
    </xf>
    <xf numFmtId="0" fontId="6" fillId="34" borderId="0" xfId="0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/>
      <protection hidden="1"/>
    </xf>
    <xf numFmtId="1" fontId="6" fillId="34" borderId="10" xfId="0" applyNumberFormat="1" applyFont="1" applyFill="1" applyBorder="1" applyAlignment="1" applyProtection="1">
      <alignment/>
      <protection hidden="1"/>
    </xf>
    <xf numFmtId="0" fontId="6" fillId="34" borderId="10" xfId="0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/>
      <protection hidden="1"/>
    </xf>
    <xf numFmtId="0" fontId="5" fillId="34" borderId="0" xfId="0" applyFont="1" applyFill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1" fontId="6" fillId="34" borderId="11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 hidden="1"/>
    </xf>
    <xf numFmtId="3" fontId="4" fillId="34" borderId="11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1" fontId="5" fillId="33" borderId="11" xfId="0" applyNumberFormat="1" applyFont="1" applyFill="1" applyBorder="1" applyAlignment="1" applyProtection="1">
      <alignment/>
      <protection locked="0"/>
    </xf>
    <xf numFmtId="175" fontId="8" fillId="34" borderId="11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Alignment="1">
      <alignment/>
    </xf>
    <xf numFmtId="0" fontId="2" fillId="0" borderId="0" xfId="53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F kalkyl P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14</xdr:col>
      <xdr:colOff>590550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6457950"/>
          <a:ext cx="1809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32</xdr:row>
      <xdr:rowOff>0</xdr:rowOff>
    </xdr:from>
    <xdr:to>
      <xdr:col>14</xdr:col>
      <xdr:colOff>590550</xdr:colOff>
      <xdr:row>40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6457950"/>
          <a:ext cx="1809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ve.sundgren@yara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ove.sundgren@yara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tabSelected="1" zoomScale="80" zoomScaleNormal="80" zoomScalePageLayoutView="0" workbookViewId="0" topLeftCell="A1">
      <selection activeCell="B9" sqref="B9:D9"/>
    </sheetView>
  </sheetViews>
  <sheetFormatPr defaultColWidth="9.140625" defaultRowHeight="12.75"/>
  <cols>
    <col min="1" max="1" width="4.140625" style="1" customWidth="1"/>
    <col min="2" max="2" width="22.7109375" style="1" customWidth="1"/>
    <col min="3" max="3" width="8.00390625" style="1" customWidth="1"/>
    <col min="4" max="4" width="10.8515625" style="1" customWidth="1"/>
    <col min="5" max="6" width="9.00390625" style="1" customWidth="1"/>
    <col min="7" max="7" width="10.00390625" style="1" customWidth="1"/>
    <col min="8" max="8" width="3.00390625" style="1" customWidth="1"/>
    <col min="9" max="9" width="2.8515625" style="1" customWidth="1"/>
    <col min="10" max="10" width="10.57421875" style="1" bestFit="1" customWidth="1"/>
    <col min="11" max="11" width="10.8515625" style="1" bestFit="1" customWidth="1"/>
    <col min="12" max="12" width="4.8515625" style="1" customWidth="1"/>
    <col min="13" max="16384" width="9.140625" style="1" customWidth="1"/>
  </cols>
  <sheetData>
    <row r="1" spans="2:17" ht="18.75"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18"/>
      <c r="L1" s="18"/>
      <c r="M1" s="18"/>
      <c r="N1" s="18"/>
      <c r="O1" s="18"/>
      <c r="P1" s="18"/>
      <c r="Q1" s="18"/>
    </row>
    <row r="2" spans="2:17" ht="15.75">
      <c r="B2" s="19"/>
      <c r="C2" s="19"/>
      <c r="D2" s="19"/>
      <c r="E2" s="19"/>
      <c r="F2" s="19"/>
      <c r="G2" s="19"/>
      <c r="H2" s="19"/>
      <c r="I2" s="33"/>
      <c r="J2" s="34" t="s">
        <v>3</v>
      </c>
      <c r="K2" s="33"/>
      <c r="L2" s="18"/>
      <c r="M2" s="18"/>
      <c r="N2" s="18"/>
      <c r="O2" s="18"/>
      <c r="P2" s="18"/>
      <c r="Q2" s="18"/>
    </row>
    <row r="3" spans="2:17" ht="15.75">
      <c r="B3" s="62" t="s">
        <v>22</v>
      </c>
      <c r="C3" s="62"/>
      <c r="D3" s="62"/>
      <c r="E3" s="2">
        <v>500</v>
      </c>
      <c r="F3" s="2">
        <v>700</v>
      </c>
      <c r="G3" s="2">
        <v>900</v>
      </c>
      <c r="H3" s="13"/>
      <c r="I3" s="33"/>
      <c r="J3" s="55">
        <v>600</v>
      </c>
      <c r="K3" s="33" t="s">
        <v>4</v>
      </c>
      <c r="L3" s="18"/>
      <c r="M3" s="18"/>
      <c r="N3" s="18"/>
      <c r="O3" s="18"/>
      <c r="P3" s="18"/>
      <c r="Q3" s="18"/>
    </row>
    <row r="4" spans="2:17" ht="15.75">
      <c r="B4" s="23" t="s">
        <v>21</v>
      </c>
      <c r="C4" s="23"/>
      <c r="D4" s="18"/>
      <c r="E4" s="2">
        <v>5</v>
      </c>
      <c r="F4" s="2">
        <v>5</v>
      </c>
      <c r="G4" s="2">
        <v>5</v>
      </c>
      <c r="H4" s="13"/>
      <c r="I4" s="33"/>
      <c r="J4" s="55">
        <v>5</v>
      </c>
      <c r="K4" s="33" t="s">
        <v>0</v>
      </c>
      <c r="L4" s="18"/>
      <c r="M4" s="18"/>
      <c r="N4" s="18"/>
      <c r="O4" s="18"/>
      <c r="P4" s="18"/>
      <c r="Q4" s="18"/>
    </row>
    <row r="5" spans="2:17" ht="15.75">
      <c r="B5" s="23" t="s">
        <v>23</v>
      </c>
      <c r="C5" s="23"/>
      <c r="D5" s="18"/>
      <c r="E5" s="2"/>
      <c r="F5" s="2"/>
      <c r="G5" s="2"/>
      <c r="H5" s="13"/>
      <c r="I5" s="33"/>
      <c r="J5" s="59">
        <v>600</v>
      </c>
      <c r="K5" s="33"/>
      <c r="L5" s="18"/>
      <c r="M5" s="18"/>
      <c r="N5" s="18"/>
      <c r="O5" s="18"/>
      <c r="P5" s="18"/>
      <c r="Q5" s="18"/>
    </row>
    <row r="6" spans="2:17" ht="15.75">
      <c r="B6" s="24" t="s">
        <v>5</v>
      </c>
      <c r="C6" s="13"/>
      <c r="D6" s="13"/>
      <c r="E6" s="2"/>
      <c r="F6" s="2"/>
      <c r="G6" s="2"/>
      <c r="H6" s="13"/>
      <c r="I6" s="33"/>
      <c r="J6" s="35"/>
      <c r="K6" s="33"/>
      <c r="L6" s="18"/>
      <c r="M6" s="18"/>
      <c r="N6" s="18"/>
      <c r="O6" s="18"/>
      <c r="P6" s="18"/>
      <c r="Q6" s="18"/>
    </row>
    <row r="7" spans="2:17" ht="15.75">
      <c r="B7" s="18"/>
      <c r="C7" s="4" t="s">
        <v>7</v>
      </c>
      <c r="D7" s="25"/>
      <c r="E7" s="2"/>
      <c r="F7" s="2"/>
      <c r="G7" s="2"/>
      <c r="H7" s="13"/>
      <c r="I7" s="33"/>
      <c r="J7" s="35"/>
      <c r="K7" s="33"/>
      <c r="L7" s="18"/>
      <c r="M7" s="18"/>
      <c r="N7" s="18"/>
      <c r="O7" s="18"/>
      <c r="P7" s="18"/>
      <c r="Q7" s="18"/>
    </row>
    <row r="8" spans="2:17" ht="15.75">
      <c r="B8" s="19" t="s">
        <v>6</v>
      </c>
      <c r="C8" s="56">
        <v>3.3</v>
      </c>
      <c r="D8" s="18"/>
      <c r="E8" s="12">
        <f>($J$5*3.1/100)*C8</f>
        <v>61.38</v>
      </c>
      <c r="F8" s="12">
        <f>($J$5*3.1/100)*C8</f>
        <v>61.38</v>
      </c>
      <c r="G8" s="12">
        <f>($J$5*3.1/100)*C8</f>
        <v>61.38</v>
      </c>
      <c r="H8" s="13"/>
      <c r="I8" s="33"/>
      <c r="J8" s="26">
        <f>($J$5*3.1/100)*C8</f>
        <v>61.38</v>
      </c>
      <c r="K8" s="35" t="s">
        <v>9</v>
      </c>
      <c r="L8" s="18"/>
      <c r="M8" s="18"/>
      <c r="N8" s="18"/>
      <c r="O8" s="18"/>
      <c r="P8" s="18"/>
      <c r="Q8" s="18"/>
    </row>
    <row r="9" spans="2:17" ht="15.75">
      <c r="B9" s="60" t="s">
        <v>10</v>
      </c>
      <c r="C9" s="60"/>
      <c r="D9" s="60"/>
      <c r="E9" s="13">
        <v>25</v>
      </c>
      <c r="F9" s="13">
        <v>25</v>
      </c>
      <c r="G9" s="13">
        <v>25</v>
      </c>
      <c r="H9" s="13"/>
      <c r="I9" s="33"/>
      <c r="J9" s="27">
        <v>25</v>
      </c>
      <c r="K9" s="35" t="s">
        <v>9</v>
      </c>
      <c r="L9" s="18"/>
      <c r="M9" s="18"/>
      <c r="N9" s="18"/>
      <c r="O9" s="18"/>
      <c r="P9" s="18"/>
      <c r="Q9" s="18"/>
    </row>
    <row r="10" spans="2:17" ht="15.75">
      <c r="B10" s="60" t="s">
        <v>11</v>
      </c>
      <c r="C10" s="60"/>
      <c r="D10" s="60"/>
      <c r="E10" s="13"/>
      <c r="F10" s="13"/>
      <c r="G10" s="13"/>
      <c r="H10" s="13"/>
      <c r="I10" s="33"/>
      <c r="J10" s="28" t="s">
        <v>8</v>
      </c>
      <c r="K10" s="35" t="s">
        <v>9</v>
      </c>
      <c r="L10" s="18"/>
      <c r="M10" s="18"/>
      <c r="N10" s="18"/>
      <c r="O10" s="18"/>
      <c r="P10" s="18"/>
      <c r="Q10" s="18"/>
    </row>
    <row r="11" spans="2:17" ht="15.75">
      <c r="B11" s="60" t="s">
        <v>12</v>
      </c>
      <c r="C11" s="60"/>
      <c r="D11" s="60"/>
      <c r="E11" s="13">
        <v>15</v>
      </c>
      <c r="F11" s="13">
        <v>15</v>
      </c>
      <c r="G11" s="13">
        <v>15</v>
      </c>
      <c r="H11" s="13"/>
      <c r="I11" s="33"/>
      <c r="J11" s="27">
        <v>15</v>
      </c>
      <c r="K11" s="35" t="s">
        <v>9</v>
      </c>
      <c r="L11" s="18"/>
      <c r="M11" s="18"/>
      <c r="N11" s="18"/>
      <c r="O11" s="18"/>
      <c r="P11" s="18"/>
      <c r="Q11" s="18"/>
    </row>
    <row r="12" spans="2:17" ht="15.75">
      <c r="B12" s="60" t="s">
        <v>36</v>
      </c>
      <c r="C12" s="60"/>
      <c r="D12" s="60"/>
      <c r="E12" s="13">
        <v>1</v>
      </c>
      <c r="F12" s="13">
        <v>1</v>
      </c>
      <c r="G12" s="13">
        <v>1</v>
      </c>
      <c r="H12" s="13"/>
      <c r="I12" s="33"/>
      <c r="J12" s="27">
        <v>1</v>
      </c>
      <c r="K12" s="35" t="s">
        <v>9</v>
      </c>
      <c r="L12" s="18"/>
      <c r="M12" s="18"/>
      <c r="N12" s="18"/>
      <c r="O12" s="18"/>
      <c r="P12" s="18"/>
      <c r="Q12" s="18"/>
    </row>
    <row r="13" spans="2:17" ht="15.75">
      <c r="B13" s="60" t="s">
        <v>13</v>
      </c>
      <c r="C13" s="60"/>
      <c r="D13" s="60"/>
      <c r="E13" s="13"/>
      <c r="F13" s="13"/>
      <c r="G13" s="13"/>
      <c r="H13" s="13"/>
      <c r="I13" s="35"/>
      <c r="J13" s="27"/>
      <c r="K13" s="35" t="s">
        <v>9</v>
      </c>
      <c r="L13" s="18"/>
      <c r="M13" s="18"/>
      <c r="N13" s="18"/>
      <c r="O13" s="18"/>
      <c r="P13" s="18"/>
      <c r="Q13" s="18"/>
    </row>
    <row r="14" spans="2:17" ht="15.75">
      <c r="B14" s="60"/>
      <c r="C14" s="60"/>
      <c r="D14" s="60"/>
      <c r="E14" s="12"/>
      <c r="F14" s="13"/>
      <c r="G14" s="13"/>
      <c r="H14" s="13"/>
      <c r="I14" s="33"/>
      <c r="J14" s="33"/>
      <c r="K14" s="33"/>
      <c r="L14" s="18"/>
      <c r="M14" s="18"/>
      <c r="N14" s="18"/>
      <c r="O14" s="18"/>
      <c r="P14" s="18"/>
      <c r="Q14" s="18"/>
    </row>
    <row r="15" spans="2:17" ht="15.75">
      <c r="B15" s="63" t="s">
        <v>14</v>
      </c>
      <c r="C15" s="63"/>
      <c r="D15" s="63"/>
      <c r="E15" s="14">
        <f>SUM(E8:E14)</f>
        <v>102.38</v>
      </c>
      <c r="F15" s="14">
        <f>SUM(F8:F14)</f>
        <v>102.38</v>
      </c>
      <c r="G15" s="14">
        <f>SUM(G8:G14)</f>
        <v>102.38</v>
      </c>
      <c r="H15" s="6"/>
      <c r="I15" s="38"/>
      <c r="J15" s="39">
        <f>SUM(J8:J13)</f>
        <v>102.38</v>
      </c>
      <c r="K15" s="40" t="s">
        <v>9</v>
      </c>
      <c r="L15" s="18"/>
      <c r="M15" s="18"/>
      <c r="N15" s="18"/>
      <c r="O15" s="18"/>
      <c r="P15" s="18"/>
      <c r="Q15" s="18"/>
    </row>
    <row r="16" spans="2:17" ht="16.5" thickBot="1">
      <c r="B16" s="15"/>
      <c r="C16" s="15"/>
      <c r="D16" s="15"/>
      <c r="E16" s="15"/>
      <c r="F16" s="15"/>
      <c r="G16" s="15"/>
      <c r="H16" s="3"/>
      <c r="I16" s="41"/>
      <c r="J16" s="42"/>
      <c r="K16" s="43"/>
      <c r="L16" s="18"/>
      <c r="M16" s="18"/>
      <c r="N16" s="18"/>
      <c r="O16" s="18"/>
      <c r="P16" s="18"/>
      <c r="Q16" s="18"/>
    </row>
    <row r="17" spans="2:17" ht="15.75">
      <c r="B17" s="16" t="s">
        <v>1</v>
      </c>
      <c r="C17" s="17"/>
      <c r="D17" s="17"/>
      <c r="E17" s="6"/>
      <c r="F17" s="6"/>
      <c r="G17" s="6"/>
      <c r="H17" s="6"/>
      <c r="I17" s="38"/>
      <c r="J17" s="44"/>
      <c r="K17" s="40"/>
      <c r="L17" s="18"/>
      <c r="M17" s="18"/>
      <c r="N17" s="18"/>
      <c r="O17" s="18"/>
      <c r="P17" s="18"/>
      <c r="Q17" s="18"/>
    </row>
    <row r="18" spans="2:17" ht="15.75">
      <c r="B18" s="18"/>
      <c r="C18" s="63" t="s">
        <v>2</v>
      </c>
      <c r="D18" s="63"/>
      <c r="E18" s="2"/>
      <c r="F18" s="2"/>
      <c r="G18" s="2"/>
      <c r="H18" s="2"/>
      <c r="I18" s="45"/>
      <c r="J18" s="46"/>
      <c r="K18" s="33"/>
      <c r="L18" s="18"/>
      <c r="M18" s="18"/>
      <c r="N18" s="18"/>
      <c r="O18" s="18"/>
      <c r="P18" s="18"/>
      <c r="Q18" s="18"/>
    </row>
    <row r="19" spans="2:17" ht="15.75">
      <c r="B19" s="60" t="s">
        <v>31</v>
      </c>
      <c r="C19" s="60"/>
      <c r="D19" s="20">
        <v>192000</v>
      </c>
      <c r="E19" s="5">
        <f>$D$19/E$3/E$4</f>
        <v>76.8</v>
      </c>
      <c r="F19" s="5">
        <f>$D$19/F$3/F$4</f>
        <v>54.857142857142854</v>
      </c>
      <c r="G19" s="5">
        <f>$D$19/G$3/G$4</f>
        <v>42.66666666666667</v>
      </c>
      <c r="H19" s="2"/>
      <c r="I19" s="45"/>
      <c r="J19" s="36">
        <f>$D$19/J$3/J$4</f>
        <v>64</v>
      </c>
      <c r="K19" s="35" t="s">
        <v>16</v>
      </c>
      <c r="L19" s="18"/>
      <c r="M19" s="18"/>
      <c r="N19" s="18"/>
      <c r="O19" s="18"/>
      <c r="P19" s="18"/>
      <c r="Q19" s="18"/>
    </row>
    <row r="20" spans="2:17" ht="15.75">
      <c r="B20" s="60" t="s">
        <v>32</v>
      </c>
      <c r="C20" s="60"/>
      <c r="D20" s="20">
        <v>0</v>
      </c>
      <c r="E20" s="5">
        <f>$D$20/E$3/E$4</f>
        <v>0</v>
      </c>
      <c r="F20" s="5">
        <f>$D$20/F$3/F$4</f>
        <v>0</v>
      </c>
      <c r="G20" s="5">
        <f>$D$20/G$3/G$4</f>
        <v>0</v>
      </c>
      <c r="H20" s="2"/>
      <c r="I20" s="45"/>
      <c r="J20" s="36">
        <f>$D$20/J$3/J$4</f>
        <v>0</v>
      </c>
      <c r="K20" s="35" t="s">
        <v>16</v>
      </c>
      <c r="L20" s="18"/>
      <c r="M20" s="18"/>
      <c r="N20" s="18"/>
      <c r="O20" s="18"/>
      <c r="P20" s="18"/>
      <c r="Q20" s="18"/>
    </row>
    <row r="21" spans="2:17" ht="15.75">
      <c r="B21" s="19" t="s">
        <v>15</v>
      </c>
      <c r="C21" s="18"/>
      <c r="D21" s="21">
        <v>0.04</v>
      </c>
      <c r="E21" s="5">
        <f>$D$21*($D$19+$D$20)/2/E$3</f>
        <v>7.68</v>
      </c>
      <c r="F21" s="5">
        <f>$D$21*($D$19+$D$20)/2/F$3</f>
        <v>5.485714285714286</v>
      </c>
      <c r="G21" s="5">
        <f>$D$21*($D$19+$D$20)/2/G$3</f>
        <v>4.266666666666667</v>
      </c>
      <c r="H21" s="2"/>
      <c r="I21" s="45"/>
      <c r="J21" s="36">
        <f>$D$21*($D$19+$D$20)/2/J$3</f>
        <v>6.4</v>
      </c>
      <c r="K21" s="35" t="s">
        <v>16</v>
      </c>
      <c r="L21" s="18"/>
      <c r="M21" s="18"/>
      <c r="N21" s="18"/>
      <c r="O21" s="18"/>
      <c r="P21" s="18"/>
      <c r="Q21" s="18"/>
    </row>
    <row r="22" spans="2:17" ht="15.75">
      <c r="B22" s="60" t="s">
        <v>34</v>
      </c>
      <c r="C22" s="60"/>
      <c r="D22" s="20">
        <v>5000</v>
      </c>
      <c r="E22" s="5">
        <f>$D$22/E$3</f>
        <v>10</v>
      </c>
      <c r="F22" s="5">
        <f>$D$22/F$3</f>
        <v>7.142857142857143</v>
      </c>
      <c r="G22" s="5">
        <f>$D$22/G$3</f>
        <v>5.555555555555555</v>
      </c>
      <c r="H22" s="2"/>
      <c r="I22" s="45"/>
      <c r="J22" s="36">
        <f>$D$22/J$3</f>
        <v>8.333333333333334</v>
      </c>
      <c r="K22" s="35" t="s">
        <v>16</v>
      </c>
      <c r="L22" s="18"/>
      <c r="M22" s="18"/>
      <c r="N22" s="18"/>
      <c r="O22" s="18"/>
      <c r="P22" s="18"/>
      <c r="Q22" s="18"/>
    </row>
    <row r="23" spans="2:17" ht="15.75">
      <c r="B23" s="60" t="s">
        <v>33</v>
      </c>
      <c r="C23" s="60"/>
      <c r="D23" s="20">
        <v>2000</v>
      </c>
      <c r="E23" s="5">
        <f>$D$23/E$3</f>
        <v>4</v>
      </c>
      <c r="F23" s="5">
        <f>$D$23/F$3</f>
        <v>2.857142857142857</v>
      </c>
      <c r="G23" s="5">
        <f>$D$23/G$3</f>
        <v>2.2222222222222223</v>
      </c>
      <c r="H23" s="2"/>
      <c r="I23" s="45"/>
      <c r="J23" s="37">
        <f>$D$23/J$3</f>
        <v>3.3333333333333335</v>
      </c>
      <c r="K23" s="35" t="s">
        <v>16</v>
      </c>
      <c r="L23" s="18"/>
      <c r="M23" s="18"/>
      <c r="N23" s="18"/>
      <c r="O23" s="18"/>
      <c r="P23" s="18"/>
      <c r="Q23" s="18"/>
    </row>
    <row r="24" spans="2:17" ht="15.75">
      <c r="B24" s="60"/>
      <c r="C24" s="60"/>
      <c r="D24" s="22"/>
      <c r="E24" s="2"/>
      <c r="F24" s="2"/>
      <c r="G24" s="2"/>
      <c r="H24" s="2"/>
      <c r="I24" s="45"/>
      <c r="J24" s="33"/>
      <c r="K24" s="33"/>
      <c r="L24" s="18"/>
      <c r="M24" s="18"/>
      <c r="N24" s="18"/>
      <c r="O24" s="18"/>
      <c r="P24" s="18"/>
      <c r="Q24" s="18"/>
    </row>
    <row r="25" spans="2:17" ht="15.75">
      <c r="B25" s="63" t="s">
        <v>17</v>
      </c>
      <c r="C25" s="63"/>
      <c r="D25" s="63"/>
      <c r="E25" s="7">
        <f>SUM(E19:E24)</f>
        <v>98.47999999999999</v>
      </c>
      <c r="F25" s="7">
        <f>SUM(F19:F24)</f>
        <v>70.34285714285714</v>
      </c>
      <c r="G25" s="7">
        <f>SUM(G19:G24)</f>
        <v>54.711111111111116</v>
      </c>
      <c r="H25" s="6"/>
      <c r="I25" s="38"/>
      <c r="J25" s="47">
        <f>SUM(J19:J24)</f>
        <v>82.06666666666666</v>
      </c>
      <c r="K25" s="40" t="s">
        <v>16</v>
      </c>
      <c r="L25" s="18"/>
      <c r="M25" s="18"/>
      <c r="N25" s="18"/>
      <c r="O25" s="18"/>
      <c r="P25" s="18"/>
      <c r="Q25" s="18"/>
    </row>
    <row r="26" spans="2:17" ht="16.5" thickBot="1">
      <c r="B26" s="64"/>
      <c r="C26" s="64"/>
      <c r="D26" s="64"/>
      <c r="E26" s="3"/>
      <c r="F26" s="3"/>
      <c r="G26" s="3"/>
      <c r="H26" s="3"/>
      <c r="I26" s="48"/>
      <c r="J26" s="43"/>
      <c r="K26" s="43"/>
      <c r="L26" s="18"/>
      <c r="M26" s="18"/>
      <c r="N26" s="18"/>
      <c r="O26" s="18"/>
      <c r="P26" s="18"/>
      <c r="Q26" s="18"/>
    </row>
    <row r="27" spans="2:17" ht="15.75">
      <c r="B27" s="17"/>
      <c r="C27" s="17"/>
      <c r="D27" s="17"/>
      <c r="E27" s="6"/>
      <c r="F27" s="6"/>
      <c r="G27" s="6"/>
      <c r="H27" s="6"/>
      <c r="I27" s="49"/>
      <c r="J27" s="50"/>
      <c r="K27" s="50"/>
      <c r="L27" s="18"/>
      <c r="M27" s="18"/>
      <c r="N27" s="18"/>
      <c r="O27" s="18"/>
      <c r="P27" s="18"/>
      <c r="Q27" s="18"/>
    </row>
    <row r="28" spans="2:17" ht="18.75">
      <c r="B28" s="63" t="s">
        <v>18</v>
      </c>
      <c r="C28" s="63"/>
      <c r="D28" s="63"/>
      <c r="E28" s="8">
        <f>E15-E25</f>
        <v>3.9000000000000057</v>
      </c>
      <c r="F28" s="8">
        <f>F15-F25</f>
        <v>32.037142857142854</v>
      </c>
      <c r="G28" s="8">
        <f>G15-G25</f>
        <v>47.66888888888888</v>
      </c>
      <c r="H28" s="9"/>
      <c r="I28" s="51"/>
      <c r="J28" s="52">
        <f>J15-J25</f>
        <v>20.313333333333333</v>
      </c>
      <c r="K28" s="53" t="s">
        <v>16</v>
      </c>
      <c r="L28" s="18"/>
      <c r="M28" s="18"/>
      <c r="N28" s="18"/>
      <c r="O28" s="18"/>
      <c r="P28" s="18"/>
      <c r="Q28" s="18"/>
    </row>
    <row r="29" spans="2:17" ht="18.75">
      <c r="B29" s="63" t="s">
        <v>19</v>
      </c>
      <c r="C29" s="63"/>
      <c r="D29" s="63"/>
      <c r="E29" s="8">
        <f>E28*E3</f>
        <v>1950.0000000000027</v>
      </c>
      <c r="F29" s="8">
        <f>F28*F3</f>
        <v>22425.999999999996</v>
      </c>
      <c r="G29" s="8">
        <f>G28*G3</f>
        <v>42901.99999999999</v>
      </c>
      <c r="H29" s="10"/>
      <c r="I29" s="51"/>
      <c r="J29" s="52">
        <f>J28*J3</f>
        <v>12188</v>
      </c>
      <c r="K29" s="54" t="s">
        <v>20</v>
      </c>
      <c r="L29" s="18"/>
      <c r="M29" s="18"/>
      <c r="N29" s="18"/>
      <c r="O29" s="18"/>
      <c r="P29" s="18"/>
      <c r="Q29" s="18"/>
    </row>
    <row r="30" spans="2:17" ht="15.75">
      <c r="B30" s="19"/>
      <c r="C30" s="19"/>
      <c r="D30" s="19"/>
      <c r="E30" s="19"/>
      <c r="F30" s="19"/>
      <c r="G30" s="19"/>
      <c r="H30" s="19"/>
      <c r="I30" s="33"/>
      <c r="J30" s="33"/>
      <c r="K30" s="33"/>
      <c r="L30" s="18"/>
      <c r="M30" s="18"/>
      <c r="N30" s="18"/>
      <c r="O30" s="18"/>
      <c r="P30" s="18"/>
      <c r="Q30" s="18"/>
    </row>
    <row r="31" spans="2:17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12.75">
      <c r="B32" s="29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18"/>
      <c r="M32" s="18"/>
      <c r="N32" s="18"/>
      <c r="O32" s="18"/>
      <c r="P32" s="18"/>
      <c r="Q32" s="18"/>
    </row>
    <row r="33" spans="2:17" ht="15.75">
      <c r="B33" s="31" t="s">
        <v>25</v>
      </c>
      <c r="C33" s="31"/>
      <c r="D33" s="18"/>
      <c r="E33" s="31" t="s">
        <v>29</v>
      </c>
      <c r="F33" s="31"/>
      <c r="G33" s="32"/>
      <c r="H33" s="18"/>
      <c r="I33" s="18"/>
      <c r="J33" s="58" t="s">
        <v>35</v>
      </c>
      <c r="L33" s="18"/>
      <c r="M33" s="18"/>
      <c r="N33" s="18"/>
      <c r="O33" s="18"/>
      <c r="P33" s="18"/>
      <c r="Q33" s="18"/>
    </row>
    <row r="34" spans="2:17" ht="12.75">
      <c r="B34" s="31" t="s">
        <v>27</v>
      </c>
      <c r="C34" s="31"/>
      <c r="D34" s="18"/>
      <c r="E34" s="31"/>
      <c r="F34" s="31"/>
      <c r="G34" s="31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2.75">
      <c r="B35" s="31" t="s">
        <v>26</v>
      </c>
      <c r="C35" s="31"/>
      <c r="D35" s="18"/>
      <c r="E35" s="31"/>
      <c r="F35" s="31"/>
      <c r="G35" s="18"/>
      <c r="H35" s="18"/>
      <c r="I35" s="18"/>
      <c r="J35" s="18"/>
      <c r="K35" s="11"/>
      <c r="L35" s="18"/>
      <c r="M35" s="18"/>
      <c r="N35" s="18"/>
      <c r="O35" s="18"/>
      <c r="P35" s="18"/>
      <c r="Q35" s="18"/>
    </row>
    <row r="36" spans="2:17" ht="12.75">
      <c r="B36" s="31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3:17" ht="12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5" ht="15">
      <c r="B38" s="31"/>
      <c r="E38" s="57"/>
    </row>
    <row r="39" ht="12.75"/>
  </sheetData>
  <sheetProtection/>
  <mergeCells count="19">
    <mergeCell ref="B23:C23"/>
    <mergeCell ref="B20:C20"/>
    <mergeCell ref="B11:D11"/>
    <mergeCell ref="B12:D12"/>
    <mergeCell ref="B13:D13"/>
    <mergeCell ref="B14:D14"/>
    <mergeCell ref="B15:D15"/>
    <mergeCell ref="C18:D18"/>
    <mergeCell ref="B19:C19"/>
    <mergeCell ref="B10:D10"/>
    <mergeCell ref="B1:J1"/>
    <mergeCell ref="B3:D3"/>
    <mergeCell ref="B9:D9"/>
    <mergeCell ref="B29:D29"/>
    <mergeCell ref="B24:C24"/>
    <mergeCell ref="B25:D25"/>
    <mergeCell ref="B26:D26"/>
    <mergeCell ref="B28:D28"/>
    <mergeCell ref="B22:C22"/>
  </mergeCells>
  <hyperlinks>
    <hyperlink ref="J33" r:id="rId1" display="tove.sundgren@yara.com "/>
  </hyperlinks>
  <printOptions horizontalCentered="1" verticalCentered="1"/>
  <pageMargins left="0.15748031496062992" right="0.15748031496062992" top="0.1968503937007874" bottom="0.15748031496062992" header="0.1968503937007874" footer="0.15748031496062992"/>
  <pageSetup cellComments="asDisplayed" fitToHeight="1" fitToWidth="1" horizontalDpi="600" verticalDpi="600" orientation="landscape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="80" zoomScaleNormal="80" zoomScalePageLayoutView="0" workbookViewId="0" topLeftCell="A1">
      <selection activeCell="B9" sqref="B9:D9"/>
    </sheetView>
  </sheetViews>
  <sheetFormatPr defaultColWidth="9.140625" defaultRowHeight="12.75"/>
  <cols>
    <col min="1" max="1" width="4.140625" style="1" customWidth="1"/>
    <col min="2" max="2" width="22.7109375" style="1" customWidth="1"/>
    <col min="3" max="3" width="8.00390625" style="1" customWidth="1"/>
    <col min="4" max="4" width="10.8515625" style="1" customWidth="1"/>
    <col min="5" max="6" width="9.00390625" style="1" customWidth="1"/>
    <col min="7" max="7" width="10.00390625" style="1" customWidth="1"/>
    <col min="8" max="8" width="3.00390625" style="1" customWidth="1"/>
    <col min="9" max="9" width="2.8515625" style="1" customWidth="1"/>
    <col min="10" max="10" width="10.57421875" style="1" bestFit="1" customWidth="1"/>
    <col min="11" max="11" width="10.8515625" style="1" bestFit="1" customWidth="1"/>
    <col min="12" max="12" width="4.8515625" style="1" customWidth="1"/>
    <col min="13" max="16384" width="9.140625" style="1" customWidth="1"/>
  </cols>
  <sheetData>
    <row r="1" spans="2:17" ht="18.75"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18"/>
      <c r="L1" s="18"/>
      <c r="M1" s="18"/>
      <c r="N1" s="18"/>
      <c r="O1" s="18"/>
      <c r="P1" s="18"/>
      <c r="Q1" s="18"/>
    </row>
    <row r="2" spans="2:17" ht="15.75">
      <c r="B2" s="19"/>
      <c r="C2" s="19"/>
      <c r="D2" s="19"/>
      <c r="E2" s="19"/>
      <c r="F2" s="19"/>
      <c r="G2" s="19"/>
      <c r="H2" s="19"/>
      <c r="I2" s="33"/>
      <c r="J2" s="34" t="s">
        <v>3</v>
      </c>
      <c r="K2" s="33"/>
      <c r="L2" s="18"/>
      <c r="M2" s="18"/>
      <c r="N2" s="18"/>
      <c r="O2" s="18"/>
      <c r="P2" s="18"/>
      <c r="Q2" s="18"/>
    </row>
    <row r="3" spans="2:17" ht="15.75">
      <c r="B3" s="62" t="s">
        <v>22</v>
      </c>
      <c r="C3" s="62"/>
      <c r="D3" s="62"/>
      <c r="E3" s="2">
        <v>900</v>
      </c>
      <c r="F3" s="2">
        <v>1100</v>
      </c>
      <c r="G3" s="2">
        <v>1300</v>
      </c>
      <c r="H3" s="13"/>
      <c r="I3" s="33"/>
      <c r="J3" s="55">
        <v>800</v>
      </c>
      <c r="K3" s="33" t="s">
        <v>4</v>
      </c>
      <c r="L3" s="18"/>
      <c r="M3" s="18"/>
      <c r="N3" s="18"/>
      <c r="O3" s="18"/>
      <c r="P3" s="18"/>
      <c r="Q3" s="18"/>
    </row>
    <row r="4" spans="2:17" ht="15.75">
      <c r="B4" s="23" t="s">
        <v>21</v>
      </c>
      <c r="C4" s="23"/>
      <c r="D4" s="18"/>
      <c r="E4" s="2">
        <v>5</v>
      </c>
      <c r="F4" s="2">
        <v>5</v>
      </c>
      <c r="G4" s="2">
        <v>5</v>
      </c>
      <c r="H4" s="13"/>
      <c r="I4" s="33"/>
      <c r="J4" s="55">
        <v>5</v>
      </c>
      <c r="K4" s="33" t="s">
        <v>0</v>
      </c>
      <c r="L4" s="18"/>
      <c r="M4" s="18"/>
      <c r="N4" s="18"/>
      <c r="O4" s="18"/>
      <c r="P4" s="18"/>
      <c r="Q4" s="18"/>
    </row>
    <row r="5" spans="2:17" ht="15.75">
      <c r="B5" s="23" t="s">
        <v>23</v>
      </c>
      <c r="C5" s="23"/>
      <c r="D5" s="18"/>
      <c r="E5" s="2"/>
      <c r="F5" s="2"/>
      <c r="G5" s="2"/>
      <c r="H5" s="13"/>
      <c r="I5" s="33"/>
      <c r="J5" s="59">
        <v>700</v>
      </c>
      <c r="K5" s="33"/>
      <c r="L5" s="18"/>
      <c r="M5" s="18"/>
      <c r="N5" s="18"/>
      <c r="O5" s="18"/>
      <c r="P5" s="18"/>
      <c r="Q5" s="18"/>
    </row>
    <row r="6" spans="2:17" ht="15.75">
      <c r="B6" s="24" t="s">
        <v>5</v>
      </c>
      <c r="C6" s="13"/>
      <c r="D6" s="13"/>
      <c r="E6" s="2"/>
      <c r="F6" s="2"/>
      <c r="G6" s="2"/>
      <c r="H6" s="13"/>
      <c r="I6" s="33"/>
      <c r="J6" s="35"/>
      <c r="K6" s="33"/>
      <c r="L6" s="18"/>
      <c r="M6" s="18"/>
      <c r="N6" s="18"/>
      <c r="O6" s="18"/>
      <c r="P6" s="18"/>
      <c r="Q6" s="18"/>
    </row>
    <row r="7" spans="2:17" ht="15.75">
      <c r="B7" s="18"/>
      <c r="C7" s="4" t="s">
        <v>7</v>
      </c>
      <c r="D7" s="25"/>
      <c r="E7" s="2"/>
      <c r="F7" s="2"/>
      <c r="G7" s="2"/>
      <c r="H7" s="13"/>
      <c r="I7" s="33"/>
      <c r="J7" s="35"/>
      <c r="K7" s="33"/>
      <c r="L7" s="18"/>
      <c r="M7" s="18"/>
      <c r="N7" s="18"/>
      <c r="O7" s="18"/>
      <c r="P7" s="18"/>
      <c r="Q7" s="18"/>
    </row>
    <row r="8" spans="2:17" ht="15.75">
      <c r="B8" s="19" t="s">
        <v>6</v>
      </c>
      <c r="C8" s="56">
        <v>3.3</v>
      </c>
      <c r="D8" s="18"/>
      <c r="E8" s="12">
        <f>($J$5*3.1/100)*C8</f>
        <v>71.61</v>
      </c>
      <c r="F8" s="12">
        <f>($J$5*3.1/100)*C8</f>
        <v>71.61</v>
      </c>
      <c r="G8" s="12">
        <f>($J$5*3.1/100)*C8</f>
        <v>71.61</v>
      </c>
      <c r="H8" s="13"/>
      <c r="I8" s="33"/>
      <c r="J8" s="26">
        <f>($J$5*3.1/100)*C8</f>
        <v>71.61</v>
      </c>
      <c r="K8" s="35" t="s">
        <v>9</v>
      </c>
      <c r="L8" s="18"/>
      <c r="M8" s="18"/>
      <c r="N8" s="18"/>
      <c r="O8" s="18"/>
      <c r="P8" s="18"/>
      <c r="Q8" s="18"/>
    </row>
    <row r="9" spans="2:17" ht="15.75">
      <c r="B9" s="60" t="s">
        <v>10</v>
      </c>
      <c r="C9" s="60"/>
      <c r="D9" s="60"/>
      <c r="E9" s="13">
        <v>25</v>
      </c>
      <c r="F9" s="13">
        <v>25</v>
      </c>
      <c r="G9" s="13">
        <v>25</v>
      </c>
      <c r="H9" s="13"/>
      <c r="I9" s="33"/>
      <c r="J9" s="27">
        <v>25</v>
      </c>
      <c r="K9" s="35" t="s">
        <v>9</v>
      </c>
      <c r="L9" s="18"/>
      <c r="M9" s="18"/>
      <c r="N9" s="18"/>
      <c r="O9" s="18"/>
      <c r="P9" s="18"/>
      <c r="Q9" s="18"/>
    </row>
    <row r="10" spans="2:17" ht="15.75">
      <c r="B10" s="60" t="s">
        <v>11</v>
      </c>
      <c r="C10" s="60"/>
      <c r="D10" s="60"/>
      <c r="E10" s="13"/>
      <c r="F10" s="13"/>
      <c r="G10" s="13"/>
      <c r="H10" s="13"/>
      <c r="I10" s="33"/>
      <c r="J10" s="28" t="s">
        <v>8</v>
      </c>
      <c r="K10" s="35" t="s">
        <v>9</v>
      </c>
      <c r="L10" s="18"/>
      <c r="M10" s="18"/>
      <c r="N10" s="18"/>
      <c r="O10" s="18"/>
      <c r="P10" s="18"/>
      <c r="Q10" s="18"/>
    </row>
    <row r="11" spans="2:17" ht="15.75">
      <c r="B11" s="60" t="s">
        <v>12</v>
      </c>
      <c r="C11" s="60"/>
      <c r="D11" s="60"/>
      <c r="E11" s="13">
        <v>15</v>
      </c>
      <c r="F11" s="13">
        <v>15</v>
      </c>
      <c r="G11" s="13">
        <v>15</v>
      </c>
      <c r="H11" s="13"/>
      <c r="I11" s="33"/>
      <c r="J11" s="27">
        <v>15</v>
      </c>
      <c r="K11" s="35" t="s">
        <v>9</v>
      </c>
      <c r="L11" s="18"/>
      <c r="M11" s="18"/>
      <c r="N11" s="18"/>
      <c r="O11" s="18"/>
      <c r="P11" s="18"/>
      <c r="Q11" s="18"/>
    </row>
    <row r="12" spans="2:17" ht="15.75">
      <c r="B12" s="60" t="s">
        <v>36</v>
      </c>
      <c r="C12" s="60"/>
      <c r="D12" s="60"/>
      <c r="E12" s="13">
        <v>1</v>
      </c>
      <c r="F12" s="13">
        <v>1</v>
      </c>
      <c r="G12" s="13">
        <v>1</v>
      </c>
      <c r="H12" s="13"/>
      <c r="I12" s="33"/>
      <c r="J12" s="27">
        <v>1</v>
      </c>
      <c r="K12" s="35" t="s">
        <v>9</v>
      </c>
      <c r="L12" s="18"/>
      <c r="M12" s="18"/>
      <c r="N12" s="18"/>
      <c r="O12" s="18"/>
      <c r="P12" s="18"/>
      <c r="Q12" s="18"/>
    </row>
    <row r="13" spans="2:17" ht="15.75">
      <c r="B13" s="60" t="s">
        <v>13</v>
      </c>
      <c r="C13" s="60"/>
      <c r="D13" s="60"/>
      <c r="E13" s="13"/>
      <c r="F13" s="13"/>
      <c r="G13" s="13"/>
      <c r="H13" s="13"/>
      <c r="I13" s="35"/>
      <c r="J13" s="27"/>
      <c r="K13" s="35" t="s">
        <v>9</v>
      </c>
      <c r="L13" s="18"/>
      <c r="M13" s="18"/>
      <c r="N13" s="18"/>
      <c r="O13" s="18"/>
      <c r="P13" s="18"/>
      <c r="Q13" s="18"/>
    </row>
    <row r="14" spans="2:17" ht="15.75">
      <c r="B14" s="60"/>
      <c r="C14" s="60"/>
      <c r="D14" s="60"/>
      <c r="E14" s="12"/>
      <c r="F14" s="13"/>
      <c r="G14" s="13"/>
      <c r="H14" s="13"/>
      <c r="I14" s="33"/>
      <c r="J14" s="33"/>
      <c r="K14" s="33"/>
      <c r="L14" s="18"/>
      <c r="M14" s="18"/>
      <c r="N14" s="18"/>
      <c r="O14" s="18"/>
      <c r="P14" s="18"/>
      <c r="Q14" s="18"/>
    </row>
    <row r="15" spans="2:17" ht="15.75">
      <c r="B15" s="63" t="s">
        <v>14</v>
      </c>
      <c r="C15" s="63"/>
      <c r="D15" s="63"/>
      <c r="E15" s="14">
        <f>SUM(E8:E14)</f>
        <v>112.61</v>
      </c>
      <c r="F15" s="14">
        <f>SUM(F8:F14)</f>
        <v>112.61</v>
      </c>
      <c r="G15" s="14">
        <f>SUM(G8:G14)</f>
        <v>112.61</v>
      </c>
      <c r="H15" s="6"/>
      <c r="I15" s="38"/>
      <c r="J15" s="39">
        <f>SUM(J8:J13)</f>
        <v>112.61</v>
      </c>
      <c r="K15" s="40" t="s">
        <v>9</v>
      </c>
      <c r="L15" s="18"/>
      <c r="M15" s="18"/>
      <c r="N15" s="18"/>
      <c r="O15" s="18"/>
      <c r="P15" s="18"/>
      <c r="Q15" s="18"/>
    </row>
    <row r="16" spans="2:17" ht="16.5" thickBot="1">
      <c r="B16" s="15"/>
      <c r="C16" s="15"/>
      <c r="D16" s="15"/>
      <c r="E16" s="15"/>
      <c r="F16" s="15"/>
      <c r="G16" s="15"/>
      <c r="H16" s="3"/>
      <c r="I16" s="41"/>
      <c r="J16" s="42"/>
      <c r="K16" s="43"/>
      <c r="L16" s="18"/>
      <c r="M16" s="18"/>
      <c r="N16" s="18"/>
      <c r="O16" s="18"/>
      <c r="P16" s="18"/>
      <c r="Q16" s="18"/>
    </row>
    <row r="17" spans="2:17" ht="15.75">
      <c r="B17" s="16" t="s">
        <v>1</v>
      </c>
      <c r="C17" s="17"/>
      <c r="D17" s="17"/>
      <c r="E17" s="6"/>
      <c r="F17" s="6"/>
      <c r="G17" s="6"/>
      <c r="H17" s="6"/>
      <c r="I17" s="38"/>
      <c r="J17" s="44"/>
      <c r="K17" s="40"/>
      <c r="L17" s="18"/>
      <c r="M17" s="18"/>
      <c r="N17" s="18"/>
      <c r="O17" s="18"/>
      <c r="P17" s="18"/>
      <c r="Q17" s="18"/>
    </row>
    <row r="18" spans="2:17" ht="15.75">
      <c r="B18" s="18"/>
      <c r="C18" s="63" t="s">
        <v>2</v>
      </c>
      <c r="D18" s="63"/>
      <c r="E18" s="2"/>
      <c r="F18" s="2"/>
      <c r="G18" s="2"/>
      <c r="H18" s="2"/>
      <c r="I18" s="45"/>
      <c r="J18" s="46"/>
      <c r="K18" s="33"/>
      <c r="L18" s="18"/>
      <c r="M18" s="18"/>
      <c r="N18" s="18"/>
      <c r="O18" s="18"/>
      <c r="P18" s="18"/>
      <c r="Q18" s="18"/>
    </row>
    <row r="19" spans="2:17" ht="15.75">
      <c r="B19" s="60" t="s">
        <v>37</v>
      </c>
      <c r="C19" s="60"/>
      <c r="D19" s="20">
        <v>345000</v>
      </c>
      <c r="E19" s="5">
        <f>$D$19/E$3/E$4</f>
        <v>76.66666666666666</v>
      </c>
      <c r="F19" s="5">
        <f>$D$19/F$3/F$4</f>
        <v>62.72727272727273</v>
      </c>
      <c r="G19" s="5">
        <f>$D$19/G$3/G$4</f>
        <v>53.07692307692307</v>
      </c>
      <c r="H19" s="2"/>
      <c r="I19" s="45"/>
      <c r="J19" s="36">
        <f>$D$19/J$3/J$4</f>
        <v>86.25</v>
      </c>
      <c r="K19" s="35" t="s">
        <v>16</v>
      </c>
      <c r="L19" s="18"/>
      <c r="M19" s="18"/>
      <c r="N19" s="18"/>
      <c r="O19" s="18"/>
      <c r="P19" s="18"/>
      <c r="Q19" s="18"/>
    </row>
    <row r="20" spans="2:17" ht="15.75">
      <c r="B20" s="60" t="s">
        <v>32</v>
      </c>
      <c r="C20" s="60"/>
      <c r="D20" s="20">
        <v>0</v>
      </c>
      <c r="E20" s="5">
        <f>$D$20/E$3/E$4</f>
        <v>0</v>
      </c>
      <c r="F20" s="5">
        <f>$D$20/F$3/F$4</f>
        <v>0</v>
      </c>
      <c r="G20" s="5">
        <f>$D$20/G$3/G$4</f>
        <v>0</v>
      </c>
      <c r="H20" s="2"/>
      <c r="I20" s="45"/>
      <c r="J20" s="36">
        <f>$D$20/J$3/J$4</f>
        <v>0</v>
      </c>
      <c r="K20" s="35" t="s">
        <v>16</v>
      </c>
      <c r="L20" s="18"/>
      <c r="M20" s="18"/>
      <c r="N20" s="18"/>
      <c r="O20" s="18"/>
      <c r="P20" s="18"/>
      <c r="Q20" s="18"/>
    </row>
    <row r="21" spans="2:17" ht="15.75">
      <c r="B21" s="19" t="s">
        <v>15</v>
      </c>
      <c r="C21" s="18"/>
      <c r="D21" s="21">
        <v>0.04</v>
      </c>
      <c r="E21" s="5">
        <f>$D$21*($D$19+$D$20)/2/E$3</f>
        <v>7.666666666666667</v>
      </c>
      <c r="F21" s="5">
        <f>$D$21*($D$19+$D$20)/2/F$3</f>
        <v>6.2727272727272725</v>
      </c>
      <c r="G21" s="5">
        <f>$D$21*($D$19+$D$20)/2/G$3</f>
        <v>5.3076923076923075</v>
      </c>
      <c r="H21" s="2"/>
      <c r="I21" s="45"/>
      <c r="J21" s="36">
        <f>$D$21*($D$19+$D$20)/2/J$3</f>
        <v>8.625</v>
      </c>
      <c r="K21" s="35" t="s">
        <v>16</v>
      </c>
      <c r="L21" s="18"/>
      <c r="M21" s="18"/>
      <c r="N21" s="18"/>
      <c r="O21" s="18"/>
      <c r="P21" s="18"/>
      <c r="Q21" s="18"/>
    </row>
    <row r="22" spans="2:17" ht="15.75">
      <c r="B22" s="60" t="s">
        <v>34</v>
      </c>
      <c r="C22" s="60"/>
      <c r="D22" s="20">
        <v>5000</v>
      </c>
      <c r="E22" s="5">
        <f>$D$22/E$3</f>
        <v>5.555555555555555</v>
      </c>
      <c r="F22" s="5">
        <f>$D$22/F$3</f>
        <v>4.545454545454546</v>
      </c>
      <c r="G22" s="5">
        <f>$D$22/G$3</f>
        <v>3.8461538461538463</v>
      </c>
      <c r="H22" s="2"/>
      <c r="I22" s="45"/>
      <c r="J22" s="36">
        <f>$D$22/J$3</f>
        <v>6.25</v>
      </c>
      <c r="K22" s="35" t="s">
        <v>16</v>
      </c>
      <c r="L22" s="18"/>
      <c r="M22" s="18"/>
      <c r="N22" s="18"/>
      <c r="O22" s="18"/>
      <c r="P22" s="18"/>
      <c r="Q22" s="18"/>
    </row>
    <row r="23" spans="2:17" ht="15.75">
      <c r="B23" s="60" t="s">
        <v>33</v>
      </c>
      <c r="C23" s="60"/>
      <c r="D23" s="20">
        <v>2000</v>
      </c>
      <c r="E23" s="5">
        <f>$D$23/E$3</f>
        <v>2.2222222222222223</v>
      </c>
      <c r="F23" s="5">
        <f>$D$23/F$3</f>
        <v>1.8181818181818181</v>
      </c>
      <c r="G23" s="5">
        <f>$D$23/G$3</f>
        <v>1.5384615384615385</v>
      </c>
      <c r="H23" s="2"/>
      <c r="I23" s="45"/>
      <c r="J23" s="37">
        <f>$D$23/J$3</f>
        <v>2.5</v>
      </c>
      <c r="K23" s="35" t="s">
        <v>16</v>
      </c>
      <c r="L23" s="18"/>
      <c r="M23" s="18"/>
      <c r="N23" s="18"/>
      <c r="O23" s="18"/>
      <c r="P23" s="18"/>
      <c r="Q23" s="18"/>
    </row>
    <row r="24" spans="2:17" ht="15.75">
      <c r="B24" s="60"/>
      <c r="C24" s="60"/>
      <c r="D24" s="22"/>
      <c r="E24" s="2"/>
      <c r="F24" s="2"/>
      <c r="G24" s="2"/>
      <c r="H24" s="2"/>
      <c r="I24" s="45"/>
      <c r="J24" s="33"/>
      <c r="K24" s="33"/>
      <c r="L24" s="18"/>
      <c r="M24" s="18"/>
      <c r="N24" s="18"/>
      <c r="O24" s="18"/>
      <c r="P24" s="18"/>
      <c r="Q24" s="18"/>
    </row>
    <row r="25" spans="2:17" ht="15.75">
      <c r="B25" s="63" t="s">
        <v>17</v>
      </c>
      <c r="C25" s="63"/>
      <c r="D25" s="63"/>
      <c r="E25" s="7">
        <f>SUM(E19:E24)</f>
        <v>92.11111111111111</v>
      </c>
      <c r="F25" s="7">
        <f>SUM(F19:F24)</f>
        <v>75.36363636363636</v>
      </c>
      <c r="G25" s="7">
        <f>SUM(G19:G24)</f>
        <v>63.76923076923077</v>
      </c>
      <c r="H25" s="6"/>
      <c r="I25" s="38"/>
      <c r="J25" s="47">
        <f>SUM(J19:J24)</f>
        <v>103.625</v>
      </c>
      <c r="K25" s="40" t="s">
        <v>16</v>
      </c>
      <c r="L25" s="18"/>
      <c r="M25" s="18"/>
      <c r="N25" s="18"/>
      <c r="O25" s="18"/>
      <c r="P25" s="18"/>
      <c r="Q25" s="18"/>
    </row>
    <row r="26" spans="2:17" ht="16.5" thickBot="1">
      <c r="B26" s="64"/>
      <c r="C26" s="64"/>
      <c r="D26" s="64"/>
      <c r="E26" s="3"/>
      <c r="F26" s="3"/>
      <c r="G26" s="3"/>
      <c r="H26" s="3"/>
      <c r="I26" s="48"/>
      <c r="J26" s="43"/>
      <c r="K26" s="43"/>
      <c r="L26" s="18"/>
      <c r="M26" s="18"/>
      <c r="N26" s="18"/>
      <c r="O26" s="18"/>
      <c r="P26" s="18"/>
      <c r="Q26" s="18"/>
    </row>
    <row r="27" spans="2:17" ht="15.75">
      <c r="B27" s="17"/>
      <c r="C27" s="17"/>
      <c r="D27" s="17"/>
      <c r="E27" s="6"/>
      <c r="F27" s="6"/>
      <c r="G27" s="6"/>
      <c r="H27" s="6"/>
      <c r="I27" s="49"/>
      <c r="J27" s="50"/>
      <c r="K27" s="50"/>
      <c r="L27" s="18"/>
      <c r="M27" s="18"/>
      <c r="N27" s="18"/>
      <c r="O27" s="18"/>
      <c r="P27" s="18"/>
      <c r="Q27" s="18"/>
    </row>
    <row r="28" spans="2:17" ht="18.75">
      <c r="B28" s="63" t="s">
        <v>18</v>
      </c>
      <c r="C28" s="63"/>
      <c r="D28" s="63"/>
      <c r="E28" s="8">
        <f>E15-E25</f>
        <v>20.498888888888885</v>
      </c>
      <c r="F28" s="8">
        <f>F15-F25</f>
        <v>37.24636363636364</v>
      </c>
      <c r="G28" s="8">
        <f>G15-G25</f>
        <v>48.84076923076923</v>
      </c>
      <c r="H28" s="9"/>
      <c r="I28" s="51"/>
      <c r="J28" s="52">
        <f>J15-J25</f>
        <v>8.985</v>
      </c>
      <c r="K28" s="53" t="s">
        <v>16</v>
      </c>
      <c r="L28" s="18"/>
      <c r="M28" s="18"/>
      <c r="N28" s="18"/>
      <c r="O28" s="18"/>
      <c r="P28" s="18"/>
      <c r="Q28" s="18"/>
    </row>
    <row r="29" spans="2:17" ht="18.75">
      <c r="B29" s="63" t="s">
        <v>19</v>
      </c>
      <c r="C29" s="63"/>
      <c r="D29" s="63"/>
      <c r="E29" s="8">
        <f>E28*E3</f>
        <v>18448.999999999996</v>
      </c>
      <c r="F29" s="8">
        <f>F28*F3</f>
        <v>40971</v>
      </c>
      <c r="G29" s="8">
        <f>G28*G3</f>
        <v>63493</v>
      </c>
      <c r="H29" s="10"/>
      <c r="I29" s="51"/>
      <c r="J29" s="52">
        <f>J28*J3</f>
        <v>7188</v>
      </c>
      <c r="K29" s="54" t="s">
        <v>20</v>
      </c>
      <c r="L29" s="18"/>
      <c r="M29" s="18"/>
      <c r="N29" s="18"/>
      <c r="O29" s="18"/>
      <c r="P29" s="18"/>
      <c r="Q29" s="18"/>
    </row>
    <row r="30" spans="2:17" ht="15.75">
      <c r="B30" s="19"/>
      <c r="C30" s="19"/>
      <c r="D30" s="19"/>
      <c r="E30" s="19"/>
      <c r="F30" s="19"/>
      <c r="G30" s="19"/>
      <c r="H30" s="19"/>
      <c r="I30" s="33"/>
      <c r="J30" s="33"/>
      <c r="K30" s="33"/>
      <c r="L30" s="18"/>
      <c r="M30" s="18"/>
      <c r="N30" s="18"/>
      <c r="O30" s="18"/>
      <c r="P30" s="18"/>
      <c r="Q30" s="18"/>
    </row>
    <row r="31" spans="2:17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12.75">
      <c r="B32" s="29" t="s">
        <v>24</v>
      </c>
      <c r="C32" s="30"/>
      <c r="D32" s="30"/>
      <c r="E32" s="30"/>
      <c r="F32" s="30"/>
      <c r="G32" s="30"/>
      <c r="H32" s="30"/>
      <c r="I32" s="30"/>
      <c r="J32" s="30"/>
      <c r="K32" s="30"/>
      <c r="L32" s="18"/>
      <c r="M32" s="18"/>
      <c r="N32" s="18"/>
      <c r="O32" s="18"/>
      <c r="P32" s="18"/>
      <c r="Q32" s="18"/>
    </row>
    <row r="33" spans="2:17" ht="15.75">
      <c r="B33" s="31" t="s">
        <v>25</v>
      </c>
      <c r="C33" s="31"/>
      <c r="D33" s="18"/>
      <c r="E33" s="31" t="s">
        <v>29</v>
      </c>
      <c r="F33" s="31"/>
      <c r="G33" s="32"/>
      <c r="H33" s="18"/>
      <c r="I33" s="18"/>
      <c r="J33" s="58" t="s">
        <v>35</v>
      </c>
      <c r="L33" s="18"/>
      <c r="M33" s="18"/>
      <c r="N33" s="18"/>
      <c r="O33" s="18"/>
      <c r="P33" s="18"/>
      <c r="Q33" s="18"/>
    </row>
    <row r="34" spans="2:17" ht="12.75">
      <c r="B34" s="31" t="s">
        <v>27</v>
      </c>
      <c r="C34" s="31"/>
      <c r="D34" s="18"/>
      <c r="E34" s="31"/>
      <c r="F34" s="31"/>
      <c r="G34" s="31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2.75">
      <c r="B35" s="31" t="s">
        <v>26</v>
      </c>
      <c r="C35" s="31"/>
      <c r="D35" s="18"/>
      <c r="E35" s="31"/>
      <c r="F35" s="31"/>
      <c r="G35" s="18"/>
      <c r="H35" s="18"/>
      <c r="I35" s="18"/>
      <c r="J35" s="18"/>
      <c r="K35" s="11"/>
      <c r="L35" s="18"/>
      <c r="M35" s="18"/>
      <c r="N35" s="18"/>
      <c r="O35" s="18"/>
      <c r="P35" s="18"/>
      <c r="Q35" s="18"/>
    </row>
    <row r="36" spans="2:17" ht="12.75">
      <c r="B36" s="31" t="s">
        <v>28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3:17" ht="12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5" ht="15">
      <c r="B38" s="31"/>
      <c r="E38" s="57"/>
    </row>
    <row r="39" ht="12.75"/>
    <row r="40" ht="12.75"/>
  </sheetData>
  <sheetProtection/>
  <mergeCells count="19">
    <mergeCell ref="C18:D18"/>
    <mergeCell ref="B25:D25"/>
    <mergeCell ref="B28:D28"/>
    <mergeCell ref="B29:D29"/>
    <mergeCell ref="B20:C20"/>
    <mergeCell ref="B23:C23"/>
    <mergeCell ref="B24:C24"/>
    <mergeCell ref="B26:D26"/>
    <mergeCell ref="B22:C22"/>
    <mergeCell ref="B19:C19"/>
    <mergeCell ref="B14:D14"/>
    <mergeCell ref="B15:D15"/>
    <mergeCell ref="B12:D12"/>
    <mergeCell ref="B1:J1"/>
    <mergeCell ref="B3:D3"/>
    <mergeCell ref="B9:D9"/>
    <mergeCell ref="B10:D10"/>
    <mergeCell ref="B11:D11"/>
    <mergeCell ref="B13:D13"/>
  </mergeCells>
  <hyperlinks>
    <hyperlink ref="J33" r:id="rId1" display="tove.sundgren@yara.com "/>
  </hyperlinks>
  <printOptions horizontalCentered="1" verticalCentered="1"/>
  <pageMargins left="0.15748031496062992" right="0.15748031496062992" top="0.1968503937007874" bottom="0.15748031496062992" header="0.1968503937007874" footer="0.15748031496062992"/>
  <pageSetup cellComments="asDisplayed" fitToHeight="1" fitToWidth="1"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Odknni</dc:creator>
  <cp:keywords/>
  <dc:description/>
  <cp:lastModifiedBy>Tove Sundgren</cp:lastModifiedBy>
  <cp:lastPrinted>2009-10-22T12:07:08Z</cp:lastPrinted>
  <dcterms:created xsi:type="dcterms:W3CDTF">2004-11-24T07:14:18Z</dcterms:created>
  <dcterms:modified xsi:type="dcterms:W3CDTF">2019-08-12T12:38:01Z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